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2_Monthly Web Reports\"/>
    </mc:Choice>
  </mc:AlternateContent>
  <xr:revisionPtr revIDLastSave="0" documentId="13_ncr:1_{44E67A60-B38E-436F-97E0-80F83A79D1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 24-25" sheetId="10" r:id="rId1"/>
    <sheet name="FY 23-24" sheetId="9" r:id="rId2"/>
    <sheet name="FY 22-23" sheetId="8" r:id="rId3"/>
    <sheet name="FY 21-22" sheetId="7" r:id="rId4"/>
  </sheets>
  <definedNames>
    <definedName name="_xlnm.Print_Area" localSheetId="3">'FY 21-22'!$A$1:$I$38</definedName>
    <definedName name="_xlnm.Print_Area" localSheetId="2">'FY 22-23'!$A$1:$I$38</definedName>
    <definedName name="_xlnm.Print_Area" localSheetId="1">'FY 23-24'!$A$1:$H$38</definedName>
    <definedName name="_xlnm.Print_Area" localSheetId="0">'FY 24-25'!$A$1:$H$38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0" l="1"/>
  <c r="H15" i="10"/>
  <c r="F16" i="10"/>
  <c r="H16" i="10"/>
  <c r="F17" i="10"/>
  <c r="H17" i="10"/>
  <c r="F18" i="10"/>
  <c r="H18" i="10"/>
  <c r="F19" i="10"/>
  <c r="H19" i="10"/>
  <c r="F20" i="10"/>
  <c r="H20" i="10"/>
  <c r="F21" i="10"/>
  <c r="H21" i="10"/>
  <c r="F22" i="10"/>
  <c r="H22" i="10"/>
  <c r="F23" i="10"/>
  <c r="H23" i="10"/>
  <c r="F24" i="10"/>
  <c r="H24" i="10"/>
  <c r="F25" i="10"/>
  <c r="H25" i="10"/>
  <c r="H14" i="10"/>
  <c r="F14" i="10"/>
  <c r="G26" i="10"/>
  <c r="D26" i="10"/>
  <c r="C26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H15" i="9"/>
  <c r="H16" i="9"/>
  <c r="H17" i="9"/>
  <c r="H18" i="9"/>
  <c r="H19" i="9"/>
  <c r="H20" i="9"/>
  <c r="H21" i="9"/>
  <c r="H22" i="9"/>
  <c r="H23" i="9"/>
  <c r="H24" i="9"/>
  <c r="H25" i="9"/>
  <c r="H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6" i="9"/>
  <c r="D26" i="9"/>
  <c r="C26" i="9"/>
  <c r="F25" i="9"/>
  <c r="F24" i="9"/>
  <c r="F23" i="9"/>
  <c r="F22" i="9"/>
  <c r="F21" i="9"/>
  <c r="F20" i="9"/>
  <c r="F19" i="9"/>
  <c r="F18" i="9"/>
  <c r="F17" i="9"/>
  <c r="F16" i="9"/>
  <c r="F15" i="9"/>
  <c r="F14" i="9"/>
  <c r="I17" i="8"/>
  <c r="H26" i="8"/>
  <c r="G26" i="8"/>
  <c r="D26" i="8"/>
  <c r="C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F17" i="8"/>
  <c r="I16" i="8"/>
  <c r="F16" i="8"/>
  <c r="I15" i="8"/>
  <c r="F15" i="8"/>
  <c r="I14" i="8"/>
  <c r="F14" i="8"/>
  <c r="F23" i="7"/>
  <c r="I23" i="7"/>
  <c r="F26" i="10" l="1"/>
  <c r="H26" i="10"/>
  <c r="H26" i="9"/>
  <c r="F26" i="9"/>
  <c r="F26" i="8"/>
  <c r="I26" i="8"/>
  <c r="I24" i="7"/>
  <c r="I25" i="7"/>
  <c r="I14" i="7"/>
  <c r="I15" i="7"/>
  <c r="I16" i="7"/>
  <c r="I17" i="7"/>
  <c r="I18" i="7"/>
  <c r="I19" i="7"/>
  <c r="I20" i="7"/>
  <c r="I21" i="7"/>
  <c r="I22" i="7"/>
  <c r="F24" i="7"/>
  <c r="F25" i="7"/>
  <c r="F14" i="7"/>
  <c r="F15" i="7"/>
  <c r="F16" i="7"/>
  <c r="F17" i="7"/>
  <c r="F18" i="7"/>
  <c r="F19" i="7"/>
  <c r="F20" i="7"/>
  <c r="F21" i="7"/>
  <c r="F22" i="7"/>
  <c r="H26" i="7"/>
  <c r="G26" i="7"/>
  <c r="F26" i="7" l="1"/>
  <c r="I26" i="7"/>
  <c r="C26" i="7"/>
  <c r="D26" i="7" l="1"/>
</calcChain>
</file>

<file path=xl/sharedStrings.xml><?xml version="1.0" encoding="utf-8"?>
<sst xmlns="http://schemas.openxmlformats.org/spreadsheetml/2006/main" count="92" uniqueCount="29">
  <si>
    <t>Month</t>
  </si>
  <si>
    <t>GGR</t>
  </si>
  <si>
    <t>Total</t>
  </si>
  <si>
    <t>Prior Period</t>
  </si>
  <si>
    <t>Net Revenue</t>
  </si>
  <si>
    <t>Unclaimed</t>
  </si>
  <si>
    <t>Adjustments</t>
  </si>
  <si>
    <t>Funds</t>
  </si>
  <si>
    <t>Fines &amp; Penalties</t>
  </si>
  <si>
    <t>Notes:</t>
  </si>
  <si>
    <t>Handle</t>
  </si>
  <si>
    <t>Wagering</t>
  </si>
  <si>
    <t>Mobile Sports</t>
  </si>
  <si>
    <t>Mobile Sports Wagering</t>
  </si>
  <si>
    <t xml:space="preserve">Mobile Sports </t>
  </si>
  <si>
    <t>to Platform Provider</t>
  </si>
  <si>
    <t>to Education</t>
  </si>
  <si>
    <t>Total Mobile Sports Wagering Gross Gaming Revenue (GGR) and Taxes - Fiscal Year 2021/2022</t>
  </si>
  <si>
    <t>1) Sports wagering gross gaming revenue is reported on a cash basis in New York State. Wagers on future events are taxed as current
 revenue and payouts for winning wagers are recognized in the period redeemed.</t>
  </si>
  <si>
    <t>2) For FY 21-22, 1% of Net Revenue to Education shall be distributed for problem gambling education and treatment purposes.</t>
  </si>
  <si>
    <t>Report compiled by the New York State Gaming Commission based on data provided by FanDuel</t>
  </si>
  <si>
    <t>3) For FY 21-22, 1%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</si>
  <si>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2022/2023</t>
  </si>
  <si>
    <t>2) $6 Million of Net Revenue to Education shall be distributed for problem gambling education and treatment purposes.</t>
  </si>
  <si>
    <t>3) $5 Million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</si>
  <si>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2023-2024</t>
  </si>
  <si>
    <t>1) Sports wagering gross gaming revenue is reported on a cash basis in New York State. Wagers on future events are taxed as current revenue and payouts for winning wagers are recognized in the period redeemed.</t>
  </si>
  <si>
    <t>3) $5 Million of Net Revenue to Education shall be distributed for a youth sports activities and education grant program for the purpose of providing annual awards to sports programs for underserved youth.</t>
  </si>
  <si>
    <t>Total Mobile Sports Wagering Gross Gaming Revenue (GGR) and Taxes -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</si>
</sst>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;;;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6" fontId="9" fillId="0" borderId="3" xfId="0" applyNumberFormat="1" applyFont="1" applyBorder="1" applyAlignment="1">
      <alignment horizontal="center"/>
    </xf>
    <xf numFmtId="5" fontId="0" fillId="0" borderId="0" xfId="0" applyNumberFormat="1" applyAlignment="1"/>
    <xf numFmtId="6" fontId="0" fillId="0" borderId="0" xfId="0" applyNumberFormat="1" applyAlignment="1"/>
    <xf numFmtId="5" fontId="0" fillId="0" borderId="0" xfId="0" applyNumberFormat="1" applyFill="1" applyAlignment="1"/>
    <xf numFmtId="38" fontId="0" fillId="0" borderId="0" xfId="0" applyNumberFormat="1" applyAlignment="1"/>
    <xf numFmtId="0" fontId="0" fillId="0" borderId="0" xfId="0" applyAlignment="1"/>
    <xf numFmtId="5" fontId="0" fillId="0" borderId="4" xfId="0" applyNumberFormat="1" applyBorder="1" applyAlignment="1"/>
    <xf numFmtId="5" fontId="0" fillId="0" borderId="0" xfId="0" applyNumberFormat="1" applyFill="1" applyBorder="1" applyAlignment="1"/>
    <xf numFmtId="5" fontId="0" fillId="0" borderId="0" xfId="0" applyNumberFormat="1" applyBorder="1" applyAlignment="1"/>
    <xf numFmtId="6" fontId="0" fillId="0" borderId="0" xfId="0" applyNumberFormat="1" applyBorder="1" applyAlignmen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/>
    <xf numFmtId="166" fontId="0" fillId="0" borderId="0" xfId="0" applyNumberFormat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6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8" fontId="0" fillId="2" borderId="0" xfId="0" applyNumberFormat="1" applyFill="1" applyAlignment="1"/>
    <xf numFmtId="165" fontId="0" fillId="0" borderId="0" xfId="0" applyNumberFormat="1" applyBorder="1" applyAlignment="1"/>
    <xf numFmtId="6" fontId="0" fillId="0" borderId="4" xfId="0" applyNumberFormat="1" applyBorder="1" applyAlignment="1"/>
    <xf numFmtId="8" fontId="0" fillId="2" borderId="0" xfId="0" applyNumberFormat="1" applyFill="1" applyAlignment="1"/>
    <xf numFmtId="166" fontId="10" fillId="0" borderId="0" xfId="0" applyNumberFormat="1" applyFont="1" applyAlignment="1">
      <alignment horizontal="left"/>
    </xf>
    <xf numFmtId="166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Alignment="1">
      <alignment horizontal="left"/>
    </xf>
    <xf numFmtId="166" fontId="1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6" fontId="0" fillId="2" borderId="0" xfId="0" applyNumberFormat="1" applyFill="1" applyAlignment="1">
      <alignment wrapText="1"/>
    </xf>
    <xf numFmtId="38" fontId="0" fillId="2" borderId="0" xfId="0" applyNumberFormat="1" applyFill="1" applyAlignment="1">
      <alignment wrapText="1"/>
    </xf>
    <xf numFmtId="6" fontId="0" fillId="2" borderId="0" xfId="0" applyNumberFormat="1" applyFill="1" applyAlignment="1"/>
    <xf numFmtId="164" fontId="0" fillId="2" borderId="0" xfId="0" applyNumberFormat="1" applyFill="1" applyAlignment="1">
      <alignment horizontal="center"/>
    </xf>
    <xf numFmtId="0" fontId="12" fillId="0" borderId="0" xfId="0" applyFont="1"/>
    <xf numFmtId="166" fontId="0" fillId="0" borderId="0" xfId="0" applyNumberFormat="1" applyBorder="1" applyAlignment="1">
      <alignment horizontal="center"/>
    </xf>
    <xf numFmtId="6" fontId="1" fillId="0" borderId="0" xfId="0" applyNumberFormat="1" applyFont="1" applyAlignment="1"/>
    <xf numFmtId="6" fontId="2" fillId="0" borderId="0" xfId="0" applyNumberFormat="1" applyFont="1" applyAlignment="1"/>
    <xf numFmtId="6" fontId="4" fillId="0" borderId="0" xfId="1" applyNumberFormat="1" applyFont="1" applyFill="1" applyAlignment="1" applyProtection="1"/>
    <xf numFmtId="6" fontId="5" fillId="0" borderId="0" xfId="0" applyNumberFormat="1" applyFont="1" applyFill="1" applyAlignmen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6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38" fontId="0" fillId="0" borderId="0" xfId="0" applyNumberFormat="1"/>
    <xf numFmtId="8" fontId="0" fillId="0" borderId="0" xfId="0" applyNumberForma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5" fontId="0" fillId="0" borderId="0" xfId="0" applyNumberFormat="1"/>
    <xf numFmtId="6" fontId="7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left" wrapText="1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  <xf numFmtId="164" fontId="6" fillId="3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3</xdr:col>
      <xdr:colOff>409575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D3306-CED0-4409-917C-0CE3D215F9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21336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3</xdr:col>
      <xdr:colOff>409575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FDDEC6-3FDC-4454-8E08-7B582669B0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21336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3</xdr:col>
      <xdr:colOff>409575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2E3CC-65E0-4D0C-B0FA-6ED1866FF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21336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3</xdr:col>
      <xdr:colOff>409575</xdr:colOff>
      <xdr:row>4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625692A-A001-4DFB-B5DD-0363A6AC5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21336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0E35-993F-443B-84B7-1F719CD917B5}">
  <dimension ref="A1:W43"/>
  <sheetViews>
    <sheetView tabSelected="1" zoomScaleNormal="100" workbookViewId="0">
      <selection activeCell="G19" sqref="G19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28</v>
      </c>
      <c r="B8" s="71"/>
      <c r="C8" s="71"/>
      <c r="D8" s="71"/>
      <c r="E8" s="71"/>
      <c r="F8" s="71"/>
      <c r="G8" s="71"/>
      <c r="H8" s="7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45383</v>
      </c>
      <c r="B14" s="5"/>
      <c r="C14" s="22">
        <v>780513925.02999997</v>
      </c>
      <c r="D14" s="21">
        <v>91022575.75999999</v>
      </c>
      <c r="E14" s="21"/>
      <c r="F14" s="68">
        <f>IF(D14&gt;0,D14*0.49," ")</f>
        <v>44601062.122399993</v>
      </c>
      <c r="G14" s="68">
        <v>0</v>
      </c>
      <c r="H14" s="68">
        <f>IF(D14&gt;0,D14*0.51+G14," ")</f>
        <v>46421513.637599997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45414</v>
      </c>
      <c r="B15" s="5"/>
      <c r="C15" s="22">
        <v>747547095.36000001</v>
      </c>
      <c r="D15" s="21">
        <v>88013044.480000034</v>
      </c>
      <c r="E15" s="21"/>
      <c r="F15" s="68">
        <f t="shared" ref="F15:F25" si="0">IF(D15&gt;0,D15*0.49," ")</f>
        <v>43126391.795200013</v>
      </c>
      <c r="G15" s="68">
        <v>0</v>
      </c>
      <c r="H15" s="68">
        <f t="shared" ref="H15:H25" si="1">IF(D15&gt;0,D15*0.51+G15," ")</f>
        <v>44886652.684800021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45445</v>
      </c>
      <c r="B16" s="5"/>
      <c r="C16" s="22">
        <v>571253449.01999986</v>
      </c>
      <c r="D16" s="21">
        <v>67087563.080000021</v>
      </c>
      <c r="E16" s="21"/>
      <c r="F16" s="68">
        <f t="shared" si="0"/>
        <v>32872905.909200009</v>
      </c>
      <c r="G16" s="68">
        <v>0</v>
      </c>
      <c r="H16" s="68">
        <f t="shared" si="1"/>
        <v>34214657.170800008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45476</v>
      </c>
      <c r="B17" s="5"/>
      <c r="C17" s="22">
        <v>482500619.80000001</v>
      </c>
      <c r="D17" s="21">
        <v>59281047.209999993</v>
      </c>
      <c r="E17" s="21"/>
      <c r="F17" s="68">
        <f t="shared" si="0"/>
        <v>29047713.132899996</v>
      </c>
      <c r="G17" s="68">
        <v>287.57</v>
      </c>
      <c r="H17" s="68">
        <f t="shared" si="1"/>
        <v>30233621.647099998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45507</v>
      </c>
      <c r="B18" s="5"/>
      <c r="C18" s="22">
        <v>511621542.96999997</v>
      </c>
      <c r="D18" s="21">
        <v>52606266.88000001</v>
      </c>
      <c r="E18" s="21"/>
      <c r="F18" s="68">
        <f t="shared" si="0"/>
        <v>25777070.771200005</v>
      </c>
      <c r="G18" s="68">
        <v>0</v>
      </c>
      <c r="H18" s="68">
        <f t="shared" si="1"/>
        <v>26829196.108800005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45538</v>
      </c>
      <c r="B19" s="5"/>
      <c r="C19" s="22"/>
      <c r="D19" s="21"/>
      <c r="E19" s="21"/>
      <c r="F19" s="68" t="str">
        <f t="shared" si="0"/>
        <v xml:space="preserve"> </v>
      </c>
      <c r="G19" s="68"/>
      <c r="H19" s="68" t="str">
        <f t="shared" si="1"/>
        <v xml:space="preserve"> 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45569</v>
      </c>
      <c r="B20" s="5"/>
      <c r="C20" s="22"/>
      <c r="D20" s="21"/>
      <c r="E20" s="21"/>
      <c r="F20" s="68" t="str">
        <f t="shared" si="0"/>
        <v xml:space="preserve"> </v>
      </c>
      <c r="G20" s="68"/>
      <c r="H20" s="68" t="str">
        <f t="shared" si="1"/>
        <v xml:space="preserve"> 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45600</v>
      </c>
      <c r="B21" s="5"/>
      <c r="C21" s="22"/>
      <c r="D21" s="21"/>
      <c r="E21" s="21"/>
      <c r="F21" s="68" t="str">
        <f t="shared" si="0"/>
        <v xml:space="preserve"> </v>
      </c>
      <c r="G21" s="68"/>
      <c r="H21" s="68" t="str">
        <f t="shared" si="1"/>
        <v xml:space="preserve"> 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45631</v>
      </c>
      <c r="B22" s="5"/>
      <c r="C22" s="22"/>
      <c r="D22" s="21"/>
      <c r="E22" s="21"/>
      <c r="F22" s="68" t="str">
        <f t="shared" si="0"/>
        <v xml:space="preserve"> </v>
      </c>
      <c r="G22" s="68"/>
      <c r="H22" s="68" t="str">
        <f t="shared" si="1"/>
        <v xml:space="preserve"> 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45662</v>
      </c>
      <c r="B23" s="5"/>
      <c r="C23" s="22"/>
      <c r="D23" s="21"/>
      <c r="E23" s="21"/>
      <c r="F23" s="68" t="str">
        <f t="shared" si="0"/>
        <v xml:space="preserve"> </v>
      </c>
      <c r="G23" s="68"/>
      <c r="H23" s="68" t="str">
        <f t="shared" si="1"/>
        <v xml:space="preserve"> 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45693</v>
      </c>
      <c r="B24" s="5"/>
      <c r="C24" s="22"/>
      <c r="D24" s="21"/>
      <c r="E24" s="21"/>
      <c r="F24" s="68" t="str">
        <f t="shared" si="0"/>
        <v xml:space="preserve"> </v>
      </c>
      <c r="G24" s="68"/>
      <c r="H24" s="68" t="str">
        <f t="shared" si="1"/>
        <v xml:space="preserve"> 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45724</v>
      </c>
      <c r="B25" s="5"/>
      <c r="C25" s="22"/>
      <c r="D25" s="21"/>
      <c r="E25" s="21"/>
      <c r="F25" s="68" t="str">
        <f t="shared" si="0"/>
        <v xml:space="preserve"> </v>
      </c>
      <c r="G25" s="68"/>
      <c r="H25" s="68" t="str">
        <f t="shared" si="1"/>
        <v xml:space="preserve"> 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3093436632.1799998</v>
      </c>
      <c r="D26" s="26">
        <f>SUM(D14:D25)</f>
        <v>358010497.41000003</v>
      </c>
      <c r="E26" s="28"/>
      <c r="F26" s="39">
        <f>SUM(F14:F25)</f>
        <v>175425143.73090002</v>
      </c>
      <c r="G26" s="26">
        <f>SUM(G14:G25)</f>
        <v>287.57</v>
      </c>
      <c r="H26" s="26">
        <f>SUM(H14:H25)</f>
        <v>182585641.24910003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9.25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7"/>
      <c r="B36" s="67"/>
      <c r="C36" s="67"/>
      <c r="D36" s="67"/>
      <c r="E36" s="67"/>
      <c r="F36" s="67"/>
      <c r="G36" s="67"/>
      <c r="H36" s="67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3E17-2F2F-4FCE-9521-25E499647309}">
  <dimension ref="A1:W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25</v>
      </c>
      <c r="B8" s="71"/>
      <c r="C8" s="71"/>
      <c r="D8" s="71"/>
      <c r="E8" s="71"/>
      <c r="F8" s="71"/>
      <c r="G8" s="71"/>
      <c r="H8" s="7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45017</v>
      </c>
      <c r="B14" s="5"/>
      <c r="C14" s="22">
        <v>626291452.79000008</v>
      </c>
      <c r="D14" s="21">
        <v>70975478.060000017</v>
      </c>
      <c r="E14" s="21"/>
      <c r="F14" s="27">
        <f t="shared" ref="F14:F22" si="0">D14*0.49</f>
        <v>34777984.249400005</v>
      </c>
      <c r="G14" s="23"/>
      <c r="H14" s="27">
        <f>D14*0.51+G14</f>
        <v>36197493.810600013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45048</v>
      </c>
      <c r="B15" s="5"/>
      <c r="C15" s="22">
        <v>561434020.99999988</v>
      </c>
      <c r="D15" s="21">
        <v>75997093.590000004</v>
      </c>
      <c r="E15" s="21"/>
      <c r="F15" s="27">
        <f t="shared" si="0"/>
        <v>37238575.859099999</v>
      </c>
      <c r="G15" s="23">
        <v>345.87</v>
      </c>
      <c r="H15" s="27">
        <f t="shared" ref="H15:H25" si="1">D15*0.51+G15</f>
        <v>38758863.600900002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45079</v>
      </c>
      <c r="B16" s="5"/>
      <c r="C16" s="22">
        <v>418171756.53999996</v>
      </c>
      <c r="D16" s="21">
        <v>47226524.170000009</v>
      </c>
      <c r="E16" s="21"/>
      <c r="F16" s="27">
        <f t="shared" si="0"/>
        <v>23140996.843300004</v>
      </c>
      <c r="G16" s="21"/>
      <c r="H16" s="27">
        <f t="shared" si="1"/>
        <v>24085527.326700006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45110</v>
      </c>
      <c r="B17" s="5"/>
      <c r="C17" s="22">
        <v>384588615.79000008</v>
      </c>
      <c r="D17" s="21">
        <v>41095056.560000002</v>
      </c>
      <c r="E17" s="21"/>
      <c r="F17" s="27">
        <f t="shared" si="0"/>
        <v>20136577.714400001</v>
      </c>
      <c r="G17" s="21"/>
      <c r="H17" s="27">
        <f t="shared" si="1"/>
        <v>20958478.845600002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45141</v>
      </c>
      <c r="B18" s="5"/>
      <c r="C18" s="22">
        <v>409107323.16000003</v>
      </c>
      <c r="D18" s="21">
        <v>41965934.269999988</v>
      </c>
      <c r="E18" s="21"/>
      <c r="F18" s="27">
        <f t="shared" si="0"/>
        <v>20563307.792299993</v>
      </c>
      <c r="G18" s="21"/>
      <c r="H18" s="27">
        <f t="shared" si="1"/>
        <v>21402626.477699995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45172</v>
      </c>
      <c r="B19" s="5"/>
      <c r="C19" s="22">
        <v>682522471.76999986</v>
      </c>
      <c r="D19" s="21">
        <v>76895655.970000014</v>
      </c>
      <c r="E19" s="21"/>
      <c r="F19" s="27">
        <f t="shared" si="0"/>
        <v>37678871.42530001</v>
      </c>
      <c r="G19" s="21"/>
      <c r="H19" s="27">
        <f t="shared" si="1"/>
        <v>39216784.544700004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45203</v>
      </c>
      <c r="B20" s="5"/>
      <c r="C20" s="22">
        <v>891919134.15999985</v>
      </c>
      <c r="D20" s="21">
        <v>83138402.909999967</v>
      </c>
      <c r="E20" s="21"/>
      <c r="F20" s="27">
        <f t="shared" si="0"/>
        <v>40737817.425899982</v>
      </c>
      <c r="G20" s="21"/>
      <c r="H20" s="27">
        <f t="shared" si="1"/>
        <v>42400585.484099984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45234</v>
      </c>
      <c r="B21" s="5"/>
      <c r="C21" s="22">
        <v>925377502.01999998</v>
      </c>
      <c r="D21" s="21">
        <v>69243848.730000004</v>
      </c>
      <c r="E21" s="21"/>
      <c r="F21" s="27">
        <f t="shared" si="0"/>
        <v>33929485.877700001</v>
      </c>
      <c r="G21" s="21"/>
      <c r="H21" s="27">
        <f t="shared" si="1"/>
        <v>35314362.852300003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45265</v>
      </c>
      <c r="B22" s="5"/>
      <c r="C22" s="22">
        <v>834547755.81999993</v>
      </c>
      <c r="D22" s="21">
        <v>93566092.870000005</v>
      </c>
      <c r="E22" s="21"/>
      <c r="F22" s="27">
        <f t="shared" si="0"/>
        <v>45847385.506300002</v>
      </c>
      <c r="G22" s="21"/>
      <c r="H22" s="27">
        <f t="shared" si="1"/>
        <v>47718707.363700002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45296</v>
      </c>
      <c r="B23" s="5"/>
      <c r="C23" s="22">
        <v>867058410.28000009</v>
      </c>
      <c r="D23" s="21">
        <v>109174169.33</v>
      </c>
      <c r="E23" s="21"/>
      <c r="F23" s="27">
        <f>D23*0.49</f>
        <v>53495342.971699998</v>
      </c>
      <c r="G23" s="21"/>
      <c r="H23" s="27">
        <f t="shared" si="1"/>
        <v>55678826.3583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45327</v>
      </c>
      <c r="B24" s="5"/>
      <c r="C24" s="22">
        <v>720102195.02999997</v>
      </c>
      <c r="D24" s="21">
        <v>63435644.439999998</v>
      </c>
      <c r="E24" s="21"/>
      <c r="F24" s="27">
        <f t="shared" ref="F24:F25" si="3">D24*0.49</f>
        <v>31083465.775599997</v>
      </c>
      <c r="G24" s="21"/>
      <c r="H24" s="27">
        <f t="shared" si="1"/>
        <v>32352178.6644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45358</v>
      </c>
      <c r="B25" s="5"/>
      <c r="C25" s="22">
        <v>781218731.94000006</v>
      </c>
      <c r="D25" s="21">
        <v>73064141.480000004</v>
      </c>
      <c r="E25" s="21"/>
      <c r="F25" s="27">
        <f t="shared" si="3"/>
        <v>35801429.325199999</v>
      </c>
      <c r="G25" s="21"/>
      <c r="H25" s="27">
        <f t="shared" si="1"/>
        <v>37262712.154800005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8102339370.2999992</v>
      </c>
      <c r="D26" s="26">
        <f>SUM(D14:D25)</f>
        <v>845778042.38000011</v>
      </c>
      <c r="E26" s="28"/>
      <c r="F26" s="39">
        <f>SUM(F14:F25)</f>
        <v>414431240.76620001</v>
      </c>
      <c r="G26" s="26">
        <f>SUM(G14:G25)</f>
        <v>345.87</v>
      </c>
      <c r="H26" s="26">
        <f>SUM(H14:H25)</f>
        <v>431347147.48379999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9.25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6"/>
      <c r="B36" s="66"/>
      <c r="C36" s="66"/>
      <c r="D36" s="66"/>
      <c r="E36" s="66"/>
      <c r="F36" s="66"/>
      <c r="G36" s="66"/>
      <c r="H36" s="66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3D83-870F-4FB3-A118-416A889AF74B}">
  <dimension ref="A1:X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22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44652</v>
      </c>
      <c r="B14" s="5"/>
      <c r="C14" s="22">
        <v>599485963.86000001</v>
      </c>
      <c r="D14" s="21">
        <v>63588526.030000001</v>
      </c>
      <c r="E14" s="21"/>
      <c r="F14" s="27">
        <f t="shared" ref="F14:F22" si="0">D14*0.49</f>
        <v>31158377.754700001</v>
      </c>
      <c r="G14" s="23"/>
      <c r="H14" s="23"/>
      <c r="I14" s="27">
        <f t="shared" ref="I14:I22" si="1">D14*0.51+G14+H14</f>
        <v>32430148.2753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44682</v>
      </c>
      <c r="B15" s="5"/>
      <c r="C15" s="22">
        <v>552644796.31000006</v>
      </c>
      <c r="D15" s="21">
        <v>63897377.559999987</v>
      </c>
      <c r="E15" s="21"/>
      <c r="F15" s="27">
        <f t="shared" si="0"/>
        <v>31309715.004399993</v>
      </c>
      <c r="G15" s="23"/>
      <c r="H15" s="23"/>
      <c r="I15" s="27">
        <f t="shared" si="1"/>
        <v>32587662.555599995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44713</v>
      </c>
      <c r="B16" s="5"/>
      <c r="C16" s="22">
        <v>472876255.66999996</v>
      </c>
      <c r="D16" s="21">
        <v>39553705.930000022</v>
      </c>
      <c r="E16" s="21"/>
      <c r="F16" s="27">
        <f t="shared" si="0"/>
        <v>19381315.905700009</v>
      </c>
      <c r="G16" s="21"/>
      <c r="H16" s="21"/>
      <c r="I16" s="27">
        <f t="shared" si="1"/>
        <v>20172390.024300013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44743</v>
      </c>
      <c r="B17" s="5"/>
      <c r="C17" s="22">
        <v>347707359.78999996</v>
      </c>
      <c r="D17" s="21">
        <v>38992903.300000004</v>
      </c>
      <c r="E17" s="21"/>
      <c r="F17" s="27">
        <f t="shared" si="0"/>
        <v>19106522.617000002</v>
      </c>
      <c r="G17" s="21"/>
      <c r="H17" s="21"/>
      <c r="I17" s="27">
        <f>D17*0.51+G17+H17</f>
        <v>19886380.683000002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44774</v>
      </c>
      <c r="B18" s="5"/>
      <c r="C18" s="22">
        <v>374583690.13000005</v>
      </c>
      <c r="D18" s="21">
        <v>46577817.510000005</v>
      </c>
      <c r="E18" s="21"/>
      <c r="F18" s="27">
        <f t="shared" si="0"/>
        <v>22823130.579900004</v>
      </c>
      <c r="G18" s="21"/>
      <c r="H18" s="21"/>
      <c r="I18" s="27">
        <f t="shared" si="1"/>
        <v>23754686.930100001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44805</v>
      </c>
      <c r="B19" s="5"/>
      <c r="C19" s="22">
        <v>499820541.29000002</v>
      </c>
      <c r="D19" s="21">
        <v>65689191.789999999</v>
      </c>
      <c r="E19" s="21"/>
      <c r="F19" s="27">
        <f t="shared" si="0"/>
        <v>32187703.9771</v>
      </c>
      <c r="G19" s="21"/>
      <c r="H19" s="21"/>
      <c r="I19" s="27">
        <f t="shared" si="1"/>
        <v>33501487.812899999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44835</v>
      </c>
      <c r="B20" s="5"/>
      <c r="C20" s="22">
        <v>609076460.25999987</v>
      </c>
      <c r="D20" s="21">
        <v>76429846.390000001</v>
      </c>
      <c r="E20" s="21"/>
      <c r="F20" s="27">
        <f t="shared" si="0"/>
        <v>37450624.7311</v>
      </c>
      <c r="G20" s="21"/>
      <c r="H20" s="21"/>
      <c r="I20" s="27">
        <f t="shared" si="1"/>
        <v>38979221.6589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44866</v>
      </c>
      <c r="B21" s="5"/>
      <c r="C21" s="22">
        <v>646191401.79000032</v>
      </c>
      <c r="D21" s="21">
        <v>78295840.830000013</v>
      </c>
      <c r="E21" s="21"/>
      <c r="F21" s="27">
        <f t="shared" si="0"/>
        <v>38364962.006700009</v>
      </c>
      <c r="G21" s="21"/>
      <c r="H21" s="21"/>
      <c r="I21" s="27">
        <f t="shared" si="1"/>
        <v>39930878.823300004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44896</v>
      </c>
      <c r="B22" s="5"/>
      <c r="C22" s="22">
        <v>663249741.03999996</v>
      </c>
      <c r="D22" s="21">
        <v>67945450.330000013</v>
      </c>
      <c r="E22" s="21"/>
      <c r="F22" s="27">
        <f t="shared" si="0"/>
        <v>33293270.661700007</v>
      </c>
      <c r="G22" s="21"/>
      <c r="H22" s="21"/>
      <c r="I22" s="27">
        <f t="shared" si="1"/>
        <v>34652179.66830001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44927</v>
      </c>
      <c r="B23" s="5"/>
      <c r="C23" s="22">
        <v>726650097.83000004</v>
      </c>
      <c r="D23" s="21">
        <v>81870475.020000026</v>
      </c>
      <c r="E23" s="21"/>
      <c r="F23" s="27">
        <f>D23*0.49</f>
        <v>40116532.759800009</v>
      </c>
      <c r="G23" s="21"/>
      <c r="H23" s="21"/>
      <c r="I23" s="27">
        <f>D23*0.51+G23+H23</f>
        <v>41753942.260200016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44958</v>
      </c>
      <c r="B24" s="5"/>
      <c r="C24" s="22">
        <v>591049763.6500001</v>
      </c>
      <c r="D24" s="21">
        <v>53511728.450000003</v>
      </c>
      <c r="E24" s="21"/>
      <c r="F24" s="27">
        <f t="shared" ref="F24:F25" si="2">D24*0.49</f>
        <v>26220746.940500002</v>
      </c>
      <c r="G24" s="21"/>
      <c r="H24" s="21"/>
      <c r="I24" s="27">
        <f t="shared" ref="I24:I25" si="3">D24*0.51+G24+H24</f>
        <v>27290981.509500001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44986</v>
      </c>
      <c r="B25" s="5"/>
      <c r="C25" s="22">
        <v>740102726.50000012</v>
      </c>
      <c r="D25" s="21">
        <v>79633216.410000011</v>
      </c>
      <c r="E25" s="21"/>
      <c r="F25" s="27">
        <f t="shared" si="2"/>
        <v>39020276.040900007</v>
      </c>
      <c r="G25" s="21"/>
      <c r="H25" s="21"/>
      <c r="I25" s="27">
        <f t="shared" si="3"/>
        <v>40612940.369100004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6823438798.1200008</v>
      </c>
      <c r="D26" s="26">
        <f>SUM(D14:D25)</f>
        <v>755986079.55000007</v>
      </c>
      <c r="E26" s="28"/>
      <c r="F26" s="39">
        <f>SUM(F14:F25)</f>
        <v>370433178.97950006</v>
      </c>
      <c r="G26" s="39">
        <f>SUM(G14:G25)</f>
        <v>0</v>
      </c>
      <c r="H26" s="26">
        <f>SUM(H14:H25)</f>
        <v>0</v>
      </c>
      <c r="I26" s="39">
        <f>SUM(I14:I25)</f>
        <v>385552900.57050014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61"/>
      <c r="P34" s="61"/>
      <c r="Q34" s="61"/>
      <c r="R34" s="62"/>
      <c r="S34" s="62"/>
      <c r="T34" s="62"/>
      <c r="U34" s="62"/>
      <c r="V34" s="62"/>
      <c r="W34" s="62"/>
    </row>
    <row r="35" spans="1:24" s="63" customFormat="1" ht="27" customHeight="1" x14ac:dyDescent="0.25">
      <c r="A35" s="72" t="s">
        <v>24</v>
      </c>
      <c r="B35" s="72"/>
      <c r="C35" s="72"/>
      <c r="D35" s="72"/>
      <c r="E35" s="72"/>
      <c r="F35" s="72"/>
      <c r="G35" s="72"/>
      <c r="H35" s="72"/>
      <c r="I35" s="72"/>
      <c r="J35" s="64"/>
      <c r="K35" s="61"/>
      <c r="L35" s="61"/>
      <c r="M35" s="61"/>
      <c r="N35" s="61"/>
      <c r="O35" s="61"/>
      <c r="P35" s="61"/>
      <c r="Q35" s="61"/>
      <c r="R35" s="65"/>
      <c r="S35" s="65"/>
      <c r="T35" s="65"/>
      <c r="U35" s="65"/>
      <c r="V35" s="65"/>
      <c r="W35" s="65"/>
    </row>
    <row r="36" spans="1:24" s="33" customFormat="1" ht="27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C10:I10"/>
    <mergeCell ref="A29:I29"/>
    <mergeCell ref="A33:I33"/>
    <mergeCell ref="A35:I35"/>
    <mergeCell ref="A1:I1"/>
    <mergeCell ref="A2:I2"/>
    <mergeCell ref="A3:I3"/>
    <mergeCell ref="A4:I4"/>
    <mergeCell ref="A5:I5"/>
    <mergeCell ref="A8:I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E19-67D8-4984-B771-096FA64EE9A7}">
  <dimension ref="A1:X43"/>
  <sheetViews>
    <sheetView zoomScaleNormal="100" workbookViewId="0">
      <selection activeCell="I25" sqref="I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17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44287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44317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44348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44378</v>
      </c>
      <c r="B17" s="5"/>
      <c r="C17" s="22"/>
      <c r="D17" s="21"/>
      <c r="E17" s="21"/>
      <c r="F17" s="27">
        <f t="shared" si="0"/>
        <v>0</v>
      </c>
      <c r="G17" s="21"/>
      <c r="H17" s="21"/>
      <c r="I17" s="27">
        <f t="shared" si="1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44409</v>
      </c>
      <c r="B18" s="5"/>
      <c r="C18" s="22"/>
      <c r="D18" s="21"/>
      <c r="E18" s="21"/>
      <c r="F18" s="27">
        <f t="shared" si="0"/>
        <v>0</v>
      </c>
      <c r="G18" s="21"/>
      <c r="H18" s="21"/>
      <c r="I18" s="27">
        <f t="shared" si="1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44440</v>
      </c>
      <c r="B19" s="5"/>
      <c r="C19" s="22"/>
      <c r="D19" s="21"/>
      <c r="E19" s="21"/>
      <c r="F19" s="27">
        <f t="shared" si="0"/>
        <v>0</v>
      </c>
      <c r="G19" s="21"/>
      <c r="H19" s="21"/>
      <c r="I19" s="27">
        <f t="shared" si="1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44470</v>
      </c>
      <c r="B20" s="5"/>
      <c r="C20" s="22"/>
      <c r="D20" s="21"/>
      <c r="E20" s="21"/>
      <c r="F20" s="27">
        <f t="shared" si="0"/>
        <v>0</v>
      </c>
      <c r="G20" s="21"/>
      <c r="H20" s="21"/>
      <c r="I20" s="27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44501</v>
      </c>
      <c r="B21" s="5"/>
      <c r="C21" s="22"/>
      <c r="D21" s="21"/>
      <c r="E21" s="21"/>
      <c r="F21" s="27">
        <f t="shared" si="0"/>
        <v>0</v>
      </c>
      <c r="G21" s="21"/>
      <c r="H21" s="21"/>
      <c r="I21" s="27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44531</v>
      </c>
      <c r="B22" s="5"/>
      <c r="C22" s="22"/>
      <c r="D22" s="21"/>
      <c r="E22" s="21"/>
      <c r="F22" s="27">
        <f t="shared" si="0"/>
        <v>0</v>
      </c>
      <c r="G22" s="21"/>
      <c r="H22" s="21"/>
      <c r="I22" s="27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44562</v>
      </c>
      <c r="B23" s="5"/>
      <c r="C23" s="22">
        <v>517492497.5</v>
      </c>
      <c r="D23" s="21">
        <v>28089391.759999983</v>
      </c>
      <c r="E23" s="21"/>
      <c r="F23" s="27">
        <f>D23*0.49</f>
        <v>13763801.962399991</v>
      </c>
      <c r="G23" s="21">
        <v>0</v>
      </c>
      <c r="H23" s="21">
        <v>0</v>
      </c>
      <c r="I23" s="27">
        <f>D23*0.51+G23+H23</f>
        <v>14325589.797599992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44593</v>
      </c>
      <c r="B24" s="5"/>
      <c r="C24" s="22">
        <v>568063621.04000008</v>
      </c>
      <c r="D24" s="21">
        <v>23167344.229999993</v>
      </c>
      <c r="E24" s="21"/>
      <c r="F24" s="27">
        <f t="shared" ref="F24:F25" si="2">D24*0.49</f>
        <v>11351998.672699997</v>
      </c>
      <c r="G24" s="21">
        <v>0</v>
      </c>
      <c r="H24" s="21">
        <v>0</v>
      </c>
      <c r="I24" s="27">
        <f t="shared" ref="I24:I25" si="3">D24*0.51+G24+H24</f>
        <v>11815345.557299996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44621</v>
      </c>
      <c r="B25" s="5"/>
      <c r="C25" s="22">
        <v>673056880.61000001</v>
      </c>
      <c r="D25" s="21">
        <v>58322575.109999999</v>
      </c>
      <c r="E25" s="21"/>
      <c r="F25" s="27">
        <f t="shared" si="2"/>
        <v>28578061.8039</v>
      </c>
      <c r="G25" s="21">
        <v>0</v>
      </c>
      <c r="H25" s="21">
        <v>0</v>
      </c>
      <c r="I25" s="27">
        <f t="shared" si="3"/>
        <v>29744513.3061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1758612999.1500001</v>
      </c>
      <c r="D26" s="26">
        <f>SUM(D14:D25)</f>
        <v>109579311.09999998</v>
      </c>
      <c r="E26" s="28"/>
      <c r="F26" s="39">
        <f>SUM(F14:F25)</f>
        <v>53693862.438999988</v>
      </c>
      <c r="G26" s="39">
        <f>SUM(G14:G25)</f>
        <v>0</v>
      </c>
      <c r="H26" s="26">
        <f>SUM(H14:H25)</f>
        <v>0</v>
      </c>
      <c r="I26" s="39">
        <f>SUM(I14:I25)</f>
        <v>55885448.660999984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72" t="s">
        <v>21</v>
      </c>
      <c r="B35" s="72"/>
      <c r="C35" s="72"/>
      <c r="D35" s="72"/>
      <c r="E35" s="72"/>
      <c r="F35" s="72"/>
      <c r="G35" s="72"/>
      <c r="H35" s="72"/>
      <c r="I35" s="72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A1:I1"/>
    <mergeCell ref="A2:I2"/>
    <mergeCell ref="A3:I3"/>
    <mergeCell ref="A4:I4"/>
    <mergeCell ref="A5:I5"/>
    <mergeCell ref="A35:I35"/>
    <mergeCell ref="C10:I10"/>
    <mergeCell ref="A8:I8"/>
    <mergeCell ref="A33:I33"/>
    <mergeCell ref="A29:I29"/>
  </mergeCells>
  <printOptions horizontalCentered="1"/>
  <pageMargins left="0" right="0" top="0" bottom="0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 24-25</vt:lpstr>
      <vt:lpstr>FY 23-24</vt:lpstr>
      <vt:lpstr>FY 22-23</vt:lpstr>
      <vt:lpstr>FY 21-22</vt:lpstr>
      <vt:lpstr>'FY 21-22'!Print_Area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2024-05-10T15:50:04Z</cp:lastPrinted>
  <dcterms:created xsi:type="dcterms:W3CDTF">2018-12-07T15:26:22Z</dcterms:created>
  <dcterms:modified xsi:type="dcterms:W3CDTF">2024-09-05T15:55:41Z</dcterms:modified>
</cp:coreProperties>
</file>